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7F3AAF14-C849-44D2-B748-47408FFD9F4D}" xr6:coauthVersionLast="40" xr6:coauthVersionMax="40" xr10:uidLastSave="{00000000-0000-0000-0000-000000000000}"/>
  <bookViews>
    <workbookView xWindow="0" yWindow="0" windowWidth="19200" windowHeight="11745" xr2:uid="{00000000-000D-0000-FFFF-FFFF00000000}"/>
  </bookViews>
  <sheets>
    <sheet name="Liste de course" sheetId="3" r:id="rId1"/>
    <sheet name="Calculs" sheetId="2" state="hidden" r:id="rId2"/>
  </sheets>
  <definedNames>
    <definedName name="AncreTableau">#REF!</definedName>
    <definedName name="TotalCourses">Calculs!$L$4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3" l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" i="3"/>
  <c r="E6" i="2" l="1" a="1"/>
  <c r="E6" i="2" s="1"/>
  <c r="E7" i="2" l="1" a="1"/>
  <c r="E7" i="2" s="1"/>
  <c r="E8" i="2" s="1" a="1"/>
  <c r="E8" i="2" s="1"/>
  <c r="F8" i="2" s="1"/>
  <c r="G8" i="2" s="1"/>
  <c r="F6" i="2"/>
  <c r="G6" i="2" s="1"/>
  <c r="L4" i="2"/>
  <c r="F7" i="2" l="1"/>
  <c r="G7" i="2" s="1"/>
  <c r="E9" i="2" a="1"/>
  <c r="E9" i="2" s="1"/>
  <c r="F9" i="2" s="1"/>
  <c r="G9" i="2" s="1"/>
  <c r="E10" i="2" l="1" a="1"/>
  <c r="E10" i="2" s="1"/>
  <c r="E11" i="2" s="1" a="1"/>
  <c r="E11" i="2" s="1"/>
  <c r="F11" i="2" s="1"/>
  <c r="G11" i="2" s="1"/>
  <c r="E12" i="2" l="1" a="1"/>
  <c r="E12" i="2" s="1"/>
  <c r="F12" i="2" s="1"/>
  <c r="G12" i="2" s="1"/>
  <c r="F10" i="2"/>
  <c r="G10" i="2" s="1"/>
  <c r="E13" i="2" l="1" a="1"/>
  <c r="E13" i="2" s="1"/>
  <c r="F13" i="2" s="1"/>
  <c r="G13" i="2" s="1"/>
  <c r="E14" i="2" l="1" a="1"/>
  <c r="E14" i="2" s="1"/>
  <c r="F14" i="2" s="1"/>
  <c r="G14" i="2" s="1"/>
  <c r="E15" i="2" l="1" a="1"/>
  <c r="E15" i="2" s="1"/>
  <c r="F15" i="2" s="1"/>
  <c r="G15" i="2" s="1"/>
  <c r="E16" i="2" l="1" a="1"/>
  <c r="E16" i="2" s="1"/>
  <c r="F16" i="2" s="1"/>
  <c r="G16" i="2" s="1"/>
  <c r="E17" i="2" l="1" a="1"/>
  <c r="E17" i="2" s="1"/>
  <c r="F17" i="2" s="1"/>
  <c r="G17" i="2" s="1"/>
  <c r="E18" i="2" l="1" a="1"/>
  <c r="E18" i="2" s="1"/>
  <c r="F18" i="2" s="1"/>
  <c r="G18" i="2" s="1"/>
  <c r="E19" i="2" l="1" a="1"/>
  <c r="E19" i="2" s="1"/>
  <c r="F19" i="2" s="1"/>
  <c r="G19" i="2" s="1"/>
  <c r="E20" i="2" l="1" a="1"/>
  <c r="E20" i="2" s="1"/>
  <c r="F20" i="2" s="1"/>
  <c r="G20" i="2" s="1"/>
  <c r="E21" i="2" l="1" a="1"/>
  <c r="E21" i="2" s="1"/>
  <c r="F21" i="2" s="1"/>
  <c r="G21" i="2" s="1"/>
  <c r="H9" i="2" s="1"/>
  <c r="I9" i="2" s="1"/>
  <c r="H7" i="2" l="1"/>
  <c r="I7" i="2" s="1"/>
  <c r="K7" i="2" s="1"/>
  <c r="L7" i="2" s="1"/>
  <c r="H8" i="2"/>
  <c r="I8" i="2" s="1"/>
  <c r="J8" i="2" s="1"/>
  <c r="M8" i="2" s="1"/>
  <c r="H6" i="2"/>
  <c r="I6" i="2" s="1"/>
  <c r="J6" i="2" s="1"/>
  <c r="M6" i="2" s="1"/>
  <c r="K9" i="2"/>
  <c r="L9" i="2" s="1"/>
  <c r="J9" i="2"/>
  <c r="M9" i="2" s="1"/>
  <c r="K6" i="2" l="1"/>
  <c r="L6" i="2" s="1"/>
  <c r="J7" i="2"/>
  <c r="M7" i="2" s="1"/>
  <c r="K8" i="2"/>
  <c r="L8" i="2" s="1"/>
  <c r="K3" i="2" l="1"/>
  <c r="L3" i="2" s="1"/>
</calcChain>
</file>

<file path=xl/sharedStrings.xml><?xml version="1.0" encoding="utf-8"?>
<sst xmlns="http://schemas.openxmlformats.org/spreadsheetml/2006/main" count="117" uniqueCount="57">
  <si>
    <t>Oranges</t>
  </si>
  <si>
    <t>Pommes</t>
  </si>
  <si>
    <t>Bananes</t>
  </si>
  <si>
    <t>Salade</t>
  </si>
  <si>
    <t>Tomates</t>
  </si>
  <si>
    <t>Courge</t>
  </si>
  <si>
    <t>Céleri</t>
  </si>
  <si>
    <t>Concombre</t>
  </si>
  <si>
    <t xml:space="preserve">Lait </t>
  </si>
  <si>
    <t>Produits laitiers</t>
  </si>
  <si>
    <t>Fromage</t>
  </si>
  <si>
    <t>Œufs</t>
  </si>
  <si>
    <t>Fromage blanc</t>
  </si>
  <si>
    <t>Crème aigre</t>
  </si>
  <si>
    <t>Yaourt</t>
  </si>
  <si>
    <t>Viande</t>
  </si>
  <si>
    <t>Fruits de mer</t>
  </si>
  <si>
    <t>Saumon sauvage</t>
  </si>
  <si>
    <t>Pattes de crabe d’Alaska</t>
  </si>
  <si>
    <t>*** Cette feuille doit rester masquée ***</t>
  </si>
  <si>
    <t>Marché</t>
  </si>
  <si>
    <t>AUTRE TOTAL</t>
  </si>
  <si>
    <t>TOTAL COURSES</t>
  </si>
  <si>
    <t>Verger</t>
  </si>
  <si>
    <t>Épicerie</t>
  </si>
  <si>
    <t>Livraison à domicile</t>
  </si>
  <si>
    <t>500 g</t>
  </si>
  <si>
    <t>200 g</t>
  </si>
  <si>
    <t>pièce(s)</t>
  </si>
  <si>
    <t>douzaine(s)</t>
  </si>
  <si>
    <t>botte(s)</t>
  </si>
  <si>
    <t>livre(s)</t>
  </si>
  <si>
    <t>litre(s)</t>
  </si>
  <si>
    <t xml:space="preserve">Marché </t>
  </si>
  <si>
    <t xml:space="preserve">Quantité </t>
  </si>
  <si>
    <t xml:space="preserve">Unité </t>
  </si>
  <si>
    <t xml:space="preserve">Prix unitaire </t>
  </si>
  <si>
    <t xml:space="preserve">Catégorie </t>
  </si>
  <si>
    <t xml:space="preserve">Magasin </t>
  </si>
  <si>
    <t xml:space="preserve">Élément </t>
  </si>
  <si>
    <t>Viande blanche</t>
  </si>
  <si>
    <t xml:space="preserve">Viande rouge </t>
  </si>
  <si>
    <t xml:space="preserve">Poisson pané </t>
  </si>
  <si>
    <t xml:space="preserve">Thon </t>
  </si>
  <si>
    <t>Epicerie</t>
  </si>
  <si>
    <t>Ville</t>
  </si>
  <si>
    <t>Versailles</t>
  </si>
  <si>
    <t>Jouy</t>
  </si>
  <si>
    <t>Trappes</t>
  </si>
  <si>
    <t>-</t>
  </si>
  <si>
    <t xml:space="preserve">Saint Cyr </t>
  </si>
  <si>
    <t xml:space="preserve">Cabillaud </t>
  </si>
  <si>
    <t xml:space="preserve">Fruits de mer </t>
  </si>
  <si>
    <t>Fruits</t>
  </si>
  <si>
    <t>Légumes</t>
  </si>
  <si>
    <t>Prix Total</t>
  </si>
  <si>
    <t xml:space="preserve">Quel est le prix total des produits "fruits de mer" sur le marché de Trappes?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</si>
</sst>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&quot;$&quot;#,##0.00"/>
    <numFmt numFmtId="165" formatCode="#,##0.00\ &quot;€&quot;"/>
    <numFmt numFmtId="166" formatCode="#,##0\ &quot;€&quot;"/>
  </numFmts>
  <fonts count="12" x14ac:knownFonts="1">
    <font>
      <sz val="10"/>
      <color theme="3"/>
      <name val="Euphemia"/>
      <family val="2"/>
      <scheme val="minor"/>
    </font>
    <font>
      <sz val="11"/>
      <color theme="1"/>
      <name val="Euphemia"/>
      <family val="2"/>
      <scheme val="minor"/>
    </font>
    <font>
      <sz val="36"/>
      <color theme="8"/>
      <name val="Franklin Gothic Medium"/>
      <family val="2"/>
      <scheme val="major"/>
    </font>
    <font>
      <sz val="10"/>
      <color theme="3"/>
      <name val="Franklin Gothic Medium"/>
      <family val="2"/>
      <scheme val="major"/>
    </font>
    <font>
      <b/>
      <sz val="10"/>
      <color theme="3"/>
      <name val="Euphemia"/>
      <family val="2"/>
      <scheme val="minor"/>
    </font>
    <font>
      <sz val="9"/>
      <color theme="8"/>
      <name val="Webdings"/>
      <family val="1"/>
      <charset val="2"/>
    </font>
    <font>
      <sz val="10"/>
      <color theme="3"/>
      <name val="Euphemia"/>
      <family val="2"/>
      <scheme val="minor"/>
    </font>
    <font>
      <sz val="10"/>
      <color theme="8" tint="0.89996032593768116"/>
      <name val="Euphemia"/>
      <family val="2"/>
      <scheme val="minor"/>
    </font>
    <font>
      <b/>
      <sz val="11"/>
      <color theme="3" tint="-0.249977111117893"/>
      <name val="Calibri"/>
      <family val="2"/>
    </font>
    <font>
      <sz val="11"/>
      <color theme="1"/>
      <name val="Calibri"/>
      <family val="2"/>
    </font>
    <font>
      <b/>
      <sz val="11"/>
      <color theme="3"/>
      <name val="Calibri"/>
      <family val="2"/>
    </font>
    <font>
      <sz val="11"/>
      <color theme="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Protection="0">
      <alignment horizontal="right"/>
    </xf>
    <xf numFmtId="0" fontId="5" fillId="0" borderId="0" applyNumberFormat="0" applyFill="0" applyBorder="0" applyAlignment="0" applyProtection="0">
      <alignment horizontal="left"/>
    </xf>
    <xf numFmtId="0" fontId="2" fillId="0" borderId="0" applyNumberFormat="0" applyFill="0" applyBorder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6" fillId="3" borderId="0" applyNumberFormat="0" applyFont="0" applyBorder="0" applyAlignment="0" applyProtection="0"/>
    <xf numFmtId="0" fontId="7" fillId="2" borderId="0" applyNumberFormat="0" applyBorder="0" applyAlignment="0" applyProtection="0"/>
    <xf numFmtId="0" fontId="6" fillId="0" borderId="0" applyNumberFormat="0" applyFont="0" applyFill="0" applyBorder="0" applyProtection="0">
      <alignment horizontal="left" indent="1"/>
    </xf>
    <xf numFmtId="44" fontId="6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Font="1">
      <alignment horizontal="right"/>
    </xf>
    <xf numFmtId="0" fontId="0" fillId="4" borderId="0" xfId="0" applyFill="1"/>
    <xf numFmtId="165" fontId="0" fillId="0" borderId="0" xfId="0" applyNumberFormat="1"/>
    <xf numFmtId="165" fontId="0" fillId="0" borderId="0" xfId="1" applyNumberFormat="1" applyFont="1">
      <alignment horizontal="right"/>
    </xf>
    <xf numFmtId="166" fontId="0" fillId="0" borderId="0" xfId="0" applyNumberFormat="1"/>
    <xf numFmtId="0" fontId="0" fillId="0" borderId="0" xfId="0" applyBorder="1"/>
    <xf numFmtId="0" fontId="8" fillId="5" borderId="1" xfId="6" applyFont="1" applyFill="1" applyBorder="1" applyAlignment="1">
      <alignment horizontal="center"/>
    </xf>
    <xf numFmtId="0" fontId="9" fillId="3" borderId="2" xfId="5" applyFont="1" applyFill="1" applyBorder="1" applyAlignment="1">
      <alignment horizontal="center"/>
    </xf>
    <xf numFmtId="0" fontId="9" fillId="3" borderId="2" xfId="6" applyFont="1" applyFill="1" applyBorder="1" applyAlignment="1">
      <alignment horizontal="center"/>
    </xf>
    <xf numFmtId="165" fontId="9" fillId="3" borderId="2" xfId="1" applyNumberFormat="1" applyFont="1" applyFill="1" applyBorder="1" applyAlignment="1">
      <alignment horizontal="center"/>
    </xf>
    <xf numFmtId="0" fontId="9" fillId="3" borderId="1" xfId="5" applyFont="1" applyFill="1" applyBorder="1" applyAlignment="1">
      <alignment horizontal="center"/>
    </xf>
    <xf numFmtId="0" fontId="9" fillId="3" borderId="1" xfId="6" applyFont="1" applyFill="1" applyBorder="1" applyAlignment="1">
      <alignment horizontal="center"/>
    </xf>
    <xf numFmtId="165" fontId="9" fillId="3" borderId="1" xfId="1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4" fontId="10" fillId="0" borderId="3" xfId="9" applyFont="1" applyBorder="1" applyAlignment="1">
      <alignment horizontal="center"/>
    </xf>
    <xf numFmtId="44" fontId="10" fillId="0" borderId="5" xfId="9" applyFont="1" applyBorder="1" applyAlignment="1">
      <alignment horizontal="center"/>
    </xf>
    <xf numFmtId="0" fontId="8" fillId="5" borderId="6" xfId="6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5" fontId="11" fillId="0" borderId="1" xfId="0" applyNumberFormat="1" applyFont="1" applyBorder="1"/>
  </cellXfs>
  <cellStyles count="10">
    <cellStyle name="Checked" xfId="2" xr:uid="{00000000-0005-0000-0000-000000000000}"/>
    <cellStyle name="Currency Custom" xfId="1" xr:uid="{00000000-0005-0000-0000-000001000000}"/>
    <cellStyle name="Indent" xfId="8" xr:uid="{00000000-0005-0000-0000-000002000000}"/>
    <cellStyle name="Item" xfId="5" xr:uid="{00000000-0005-0000-0000-000003000000}"/>
    <cellStyle name="Monétaire" xfId="9" builtinId="4"/>
    <cellStyle name="Normal" xfId="0" builtinId="0" customBuiltin="1"/>
    <cellStyle name="Purple Background" xfId="7" xr:uid="{00000000-0005-0000-0000-000006000000}"/>
    <cellStyle name="Table Headers" xfId="4" xr:uid="{00000000-0005-0000-0000-000007000000}"/>
    <cellStyle name="Titre 1" xfId="3" builtinId="16" customBuiltin="1"/>
    <cellStyle name="White Background" xfId="6" xr:uid="{00000000-0005-0000-0000-000009000000}"/>
  </cellStyles>
  <dxfs count="6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8"/>
      </font>
      <border>
        <bottom style="medium">
          <color theme="8"/>
        </bottom>
      </border>
    </dxf>
    <dxf>
      <fill>
        <patternFill>
          <bgColor theme="0"/>
        </patternFill>
      </fill>
    </dxf>
  </dxfs>
  <tableStyles count="1" defaultTableStyle="Grocery List" defaultPivotStyle="PivotStyleLight8">
    <tableStyle name="Grocery List" pivot="0" count="3" xr9:uid="{00000000-0011-0000-FFFF-FFFF00000000}">
      <tableStyleElement type="wholeTable" dxfId="5"/>
      <tableStyleElement type="headerRow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151">
      <a:dk1>
        <a:sysClr val="windowText" lastClr="000000"/>
      </a:dk1>
      <a:lt1>
        <a:sysClr val="window" lastClr="FFFFFF"/>
      </a:lt1>
      <a:dk2>
        <a:srgbClr val="554527"/>
      </a:dk2>
      <a:lt2>
        <a:srgbClr val="FAF8F4"/>
      </a:lt2>
      <a:accent1>
        <a:srgbClr val="F4B224"/>
      </a:accent1>
      <a:accent2>
        <a:srgbClr val="F4900B"/>
      </a:accent2>
      <a:accent3>
        <a:srgbClr val="E66B10"/>
      </a:accent3>
      <a:accent4>
        <a:srgbClr val="D64C16"/>
      </a:accent4>
      <a:accent5>
        <a:srgbClr val="4E1747"/>
      </a:accent5>
      <a:accent6>
        <a:srgbClr val="09AA97"/>
      </a:accent6>
      <a:hlink>
        <a:srgbClr val="09AA97"/>
      </a:hlink>
      <a:folHlink>
        <a:srgbClr val="4E1747"/>
      </a:folHlink>
    </a:clrScheme>
    <a:fontScheme name="151">
      <a:majorFont>
        <a:latin typeface="Franklin Gothic Medium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I12" sqref="I12"/>
    </sheetView>
  </sheetViews>
  <sheetFormatPr baseColWidth="10" defaultRowHeight="15" x14ac:dyDescent="0.3"/>
  <cols>
    <col min="1" max="1" width="23.75" bestFit="1" customWidth="1"/>
    <col min="2" max="2" width="18.875" bestFit="1" customWidth="1"/>
    <col min="3" max="3" width="15" bestFit="1" customWidth="1"/>
    <col min="4" max="4" width="15" customWidth="1"/>
    <col min="7" max="7" width="12.375" bestFit="1" customWidth="1"/>
    <col min="8" max="8" width="10.375" customWidth="1"/>
    <col min="14" max="14" width="12.75" customWidth="1"/>
  </cols>
  <sheetData>
    <row r="1" spans="1:14" ht="15.75" x14ac:dyDescent="0.3">
      <c r="A1" s="7" t="s">
        <v>39</v>
      </c>
      <c r="B1" s="7" t="s">
        <v>38</v>
      </c>
      <c r="C1" s="7" t="s">
        <v>37</v>
      </c>
      <c r="D1" s="7" t="s">
        <v>45</v>
      </c>
      <c r="E1" s="7" t="s">
        <v>34</v>
      </c>
      <c r="F1" s="7" t="s">
        <v>35</v>
      </c>
      <c r="G1" s="7" t="s">
        <v>36</v>
      </c>
      <c r="H1" s="18" t="s">
        <v>55</v>
      </c>
      <c r="I1" s="6"/>
    </row>
    <row r="2" spans="1:14" ht="15.75" x14ac:dyDescent="0.3">
      <c r="A2" s="8" t="s">
        <v>0</v>
      </c>
      <c r="B2" s="9" t="s">
        <v>24</v>
      </c>
      <c r="C2" s="9" t="s">
        <v>53</v>
      </c>
      <c r="D2" s="9" t="s">
        <v>46</v>
      </c>
      <c r="E2" s="9">
        <v>2</v>
      </c>
      <c r="F2" s="9" t="s">
        <v>31</v>
      </c>
      <c r="G2" s="10">
        <v>2.99</v>
      </c>
      <c r="H2" s="20">
        <f>G2*E2</f>
        <v>5.98</v>
      </c>
      <c r="I2" s="6"/>
    </row>
    <row r="3" spans="1:14" ht="15.75" x14ac:dyDescent="0.3">
      <c r="A3" s="11" t="s">
        <v>1</v>
      </c>
      <c r="B3" s="12" t="s">
        <v>23</v>
      </c>
      <c r="C3" s="12" t="s">
        <v>53</v>
      </c>
      <c r="D3" s="12" t="s">
        <v>47</v>
      </c>
      <c r="E3" s="12">
        <v>3</v>
      </c>
      <c r="F3" s="12" t="s">
        <v>31</v>
      </c>
      <c r="G3" s="13">
        <v>1.99</v>
      </c>
      <c r="H3" s="20">
        <f t="shared" ref="H3:H22" si="0">G3*E3</f>
        <v>5.97</v>
      </c>
      <c r="I3" s="6"/>
    </row>
    <row r="4" spans="1:14" ht="15.75" x14ac:dyDescent="0.3">
      <c r="A4" s="11" t="s">
        <v>2</v>
      </c>
      <c r="B4" s="12" t="s">
        <v>24</v>
      </c>
      <c r="C4" s="12" t="s">
        <v>53</v>
      </c>
      <c r="D4" s="12" t="s">
        <v>46</v>
      </c>
      <c r="E4" s="12">
        <v>1</v>
      </c>
      <c r="F4" s="12" t="s">
        <v>30</v>
      </c>
      <c r="G4" s="13">
        <v>3.99</v>
      </c>
      <c r="H4" s="20">
        <f t="shared" si="0"/>
        <v>3.99</v>
      </c>
      <c r="I4" s="6"/>
    </row>
    <row r="5" spans="1:14" ht="15.75" x14ac:dyDescent="0.3">
      <c r="A5" s="11" t="s">
        <v>3</v>
      </c>
      <c r="B5" s="12" t="s">
        <v>20</v>
      </c>
      <c r="C5" s="12" t="s">
        <v>54</v>
      </c>
      <c r="D5" s="12" t="s">
        <v>48</v>
      </c>
      <c r="E5" s="12">
        <v>2</v>
      </c>
      <c r="F5" s="12" t="s">
        <v>28</v>
      </c>
      <c r="G5" s="13">
        <v>2.29</v>
      </c>
      <c r="H5" s="20">
        <f t="shared" si="0"/>
        <v>4.58</v>
      </c>
      <c r="I5" s="6"/>
    </row>
    <row r="6" spans="1:14" ht="15.75" x14ac:dyDescent="0.3">
      <c r="A6" s="11" t="s">
        <v>51</v>
      </c>
      <c r="B6" s="12" t="s">
        <v>33</v>
      </c>
      <c r="C6" s="12" t="s">
        <v>52</v>
      </c>
      <c r="D6" s="12" t="s">
        <v>50</v>
      </c>
      <c r="E6" s="12">
        <v>4</v>
      </c>
      <c r="F6" s="12" t="s">
        <v>31</v>
      </c>
      <c r="G6" s="13">
        <v>6.99</v>
      </c>
      <c r="H6" s="20">
        <f t="shared" si="0"/>
        <v>27.96</v>
      </c>
      <c r="I6" s="6"/>
    </row>
    <row r="7" spans="1:14" ht="15.75" x14ac:dyDescent="0.3">
      <c r="A7" s="11" t="s">
        <v>4</v>
      </c>
      <c r="B7" s="12" t="s">
        <v>20</v>
      </c>
      <c r="C7" s="12" t="s">
        <v>54</v>
      </c>
      <c r="D7" s="12" t="s">
        <v>48</v>
      </c>
      <c r="E7" s="12">
        <v>4</v>
      </c>
      <c r="F7" s="12" t="s">
        <v>31</v>
      </c>
      <c r="G7" s="13">
        <v>3.49</v>
      </c>
      <c r="H7" s="20">
        <f t="shared" si="0"/>
        <v>13.96</v>
      </c>
      <c r="I7" s="6"/>
    </row>
    <row r="8" spans="1:14" ht="15.75" x14ac:dyDescent="0.3">
      <c r="A8" s="11" t="s">
        <v>5</v>
      </c>
      <c r="B8" s="12" t="s">
        <v>20</v>
      </c>
      <c r="C8" s="12" t="s">
        <v>54</v>
      </c>
      <c r="D8" s="12" t="s">
        <v>48</v>
      </c>
      <c r="E8" s="12">
        <v>2</v>
      </c>
      <c r="F8" s="12" t="s">
        <v>28</v>
      </c>
      <c r="G8" s="13">
        <v>1.5</v>
      </c>
      <c r="H8" s="20">
        <f t="shared" si="0"/>
        <v>3</v>
      </c>
      <c r="I8" s="6"/>
    </row>
    <row r="9" spans="1:14" ht="15.75" x14ac:dyDescent="0.3">
      <c r="A9" s="11" t="s">
        <v>6</v>
      </c>
      <c r="B9" s="12" t="s">
        <v>24</v>
      </c>
      <c r="C9" s="12" t="s">
        <v>54</v>
      </c>
      <c r="D9" s="12" t="s">
        <v>46</v>
      </c>
      <c r="E9" s="12">
        <v>2</v>
      </c>
      <c r="F9" s="12" t="s">
        <v>30</v>
      </c>
      <c r="G9" s="13">
        <v>1.99</v>
      </c>
      <c r="H9" s="20">
        <f t="shared" si="0"/>
        <v>3.98</v>
      </c>
      <c r="I9" s="6"/>
    </row>
    <row r="10" spans="1:14" ht="16.5" thickBot="1" x14ac:dyDescent="0.35">
      <c r="A10" s="11" t="s">
        <v>41</v>
      </c>
      <c r="B10" s="12" t="s">
        <v>20</v>
      </c>
      <c r="C10" s="12" t="s">
        <v>15</v>
      </c>
      <c r="D10" s="12" t="s">
        <v>50</v>
      </c>
      <c r="E10" s="12">
        <v>5</v>
      </c>
      <c r="F10" s="12" t="s">
        <v>31</v>
      </c>
      <c r="G10" s="13">
        <v>6.99</v>
      </c>
      <c r="H10" s="20">
        <f t="shared" si="0"/>
        <v>34.950000000000003</v>
      </c>
      <c r="I10" s="6"/>
    </row>
    <row r="11" spans="1:14" ht="16.5" thickBot="1" x14ac:dyDescent="0.35">
      <c r="A11" s="11" t="s">
        <v>43</v>
      </c>
      <c r="B11" s="12" t="s">
        <v>20</v>
      </c>
      <c r="C11" s="12" t="s">
        <v>16</v>
      </c>
      <c r="D11" s="12" t="s">
        <v>50</v>
      </c>
      <c r="E11" s="12">
        <v>3</v>
      </c>
      <c r="F11" s="12" t="s">
        <v>31</v>
      </c>
      <c r="G11" s="13">
        <v>4.99</v>
      </c>
      <c r="H11" s="20">
        <f t="shared" si="0"/>
        <v>14.97</v>
      </c>
      <c r="I11" s="19" t="s">
        <v>56</v>
      </c>
      <c r="J11" s="14"/>
      <c r="K11" s="14"/>
      <c r="L11" s="14"/>
      <c r="M11" s="14"/>
      <c r="N11" s="15"/>
    </row>
    <row r="12" spans="1:14" ht="16.5" thickBot="1" x14ac:dyDescent="0.35">
      <c r="A12" s="11" t="s">
        <v>7</v>
      </c>
      <c r="B12" s="12" t="s">
        <v>20</v>
      </c>
      <c r="C12" s="12" t="s">
        <v>54</v>
      </c>
      <c r="D12" s="12" t="s">
        <v>50</v>
      </c>
      <c r="E12" s="12">
        <v>1</v>
      </c>
      <c r="F12" s="12" t="s">
        <v>31</v>
      </c>
      <c r="G12" s="13">
        <v>2.29</v>
      </c>
      <c r="H12" s="20">
        <f t="shared" si="0"/>
        <v>2.29</v>
      </c>
      <c r="I12" s="6"/>
      <c r="K12" s="16">
        <f>SUMIFS(H2:H22,B2:B22,"Marché",C2:C22,"Fruits de mer",D2:D22,"Trappes")</f>
        <v>108.89</v>
      </c>
      <c r="L12" s="17"/>
    </row>
    <row r="13" spans="1:14" ht="15.75" x14ac:dyDescent="0.3">
      <c r="A13" s="11" t="s">
        <v>17</v>
      </c>
      <c r="B13" s="12" t="s">
        <v>20</v>
      </c>
      <c r="C13" s="12" t="s">
        <v>16</v>
      </c>
      <c r="D13" s="12" t="s">
        <v>48</v>
      </c>
      <c r="E13" s="12">
        <v>6</v>
      </c>
      <c r="F13" s="12" t="s">
        <v>31</v>
      </c>
      <c r="G13" s="13">
        <v>8.99</v>
      </c>
      <c r="H13" s="20">
        <f t="shared" si="0"/>
        <v>53.94</v>
      </c>
      <c r="I13" s="6"/>
    </row>
    <row r="14" spans="1:14" ht="15.75" x14ac:dyDescent="0.3">
      <c r="A14" s="11" t="s">
        <v>8</v>
      </c>
      <c r="B14" s="12" t="s">
        <v>25</v>
      </c>
      <c r="C14" s="12" t="s">
        <v>9</v>
      </c>
      <c r="D14" s="12" t="s">
        <v>49</v>
      </c>
      <c r="E14" s="12">
        <v>2</v>
      </c>
      <c r="F14" s="12" t="s">
        <v>32</v>
      </c>
      <c r="G14" s="13">
        <v>3.99</v>
      </c>
      <c r="H14" s="20">
        <f t="shared" si="0"/>
        <v>7.98</v>
      </c>
      <c r="I14" s="6"/>
    </row>
    <row r="15" spans="1:14" ht="15.75" x14ac:dyDescent="0.3">
      <c r="A15" s="11" t="s">
        <v>10</v>
      </c>
      <c r="B15" s="12" t="s">
        <v>25</v>
      </c>
      <c r="C15" s="12" t="s">
        <v>9</v>
      </c>
      <c r="D15" s="12" t="s">
        <v>49</v>
      </c>
      <c r="E15" s="12">
        <v>1</v>
      </c>
      <c r="F15" s="12" t="s">
        <v>31</v>
      </c>
      <c r="G15" s="13">
        <v>9.99</v>
      </c>
      <c r="H15" s="20">
        <f t="shared" si="0"/>
        <v>9.99</v>
      </c>
      <c r="I15" s="6"/>
    </row>
    <row r="16" spans="1:14" ht="15.75" x14ac:dyDescent="0.3">
      <c r="A16" s="11" t="s">
        <v>42</v>
      </c>
      <c r="B16" s="12" t="s">
        <v>44</v>
      </c>
      <c r="C16" s="12" t="s">
        <v>16</v>
      </c>
      <c r="D16" s="12" t="s">
        <v>46</v>
      </c>
      <c r="E16" s="12">
        <v>10</v>
      </c>
      <c r="F16" s="12" t="s">
        <v>31</v>
      </c>
      <c r="G16" s="13">
        <v>5.99</v>
      </c>
      <c r="H16" s="20">
        <f t="shared" si="0"/>
        <v>59.900000000000006</v>
      </c>
      <c r="I16" s="6"/>
    </row>
    <row r="17" spans="1:9" ht="15.75" x14ac:dyDescent="0.3">
      <c r="A17" s="11" t="s">
        <v>11</v>
      </c>
      <c r="B17" s="12" t="s">
        <v>25</v>
      </c>
      <c r="C17" s="12" t="s">
        <v>9</v>
      </c>
      <c r="D17" s="12" t="s">
        <v>49</v>
      </c>
      <c r="E17" s="12">
        <v>2</v>
      </c>
      <c r="F17" s="12" t="s">
        <v>29</v>
      </c>
      <c r="G17" s="13">
        <v>3.5</v>
      </c>
      <c r="H17" s="20">
        <f t="shared" si="0"/>
        <v>7</v>
      </c>
    </row>
    <row r="18" spans="1:9" ht="15.75" x14ac:dyDescent="0.3">
      <c r="A18" s="11" t="s">
        <v>12</v>
      </c>
      <c r="B18" s="12" t="s">
        <v>25</v>
      </c>
      <c r="C18" s="12" t="s">
        <v>9</v>
      </c>
      <c r="D18" s="12" t="s">
        <v>49</v>
      </c>
      <c r="E18" s="12">
        <v>1</v>
      </c>
      <c r="F18" s="12" t="s">
        <v>26</v>
      </c>
      <c r="G18" s="13">
        <v>3.89</v>
      </c>
      <c r="H18" s="20">
        <f t="shared" si="0"/>
        <v>3.89</v>
      </c>
      <c r="I18" s="6"/>
    </row>
    <row r="19" spans="1:9" ht="15.75" x14ac:dyDescent="0.3">
      <c r="A19" s="11" t="s">
        <v>13</v>
      </c>
      <c r="B19" s="12" t="s">
        <v>25</v>
      </c>
      <c r="C19" s="12" t="s">
        <v>9</v>
      </c>
      <c r="D19" s="12" t="s">
        <v>49</v>
      </c>
      <c r="E19" s="12">
        <v>1</v>
      </c>
      <c r="F19" s="12" t="s">
        <v>27</v>
      </c>
      <c r="G19" s="13">
        <v>2.99</v>
      </c>
      <c r="H19" s="20">
        <f t="shared" si="0"/>
        <v>2.99</v>
      </c>
      <c r="I19" s="6"/>
    </row>
    <row r="20" spans="1:9" ht="15.75" x14ac:dyDescent="0.3">
      <c r="A20" s="11" t="s">
        <v>14</v>
      </c>
      <c r="B20" s="12" t="s">
        <v>24</v>
      </c>
      <c r="C20" s="12" t="s">
        <v>9</v>
      </c>
      <c r="D20" s="12" t="s">
        <v>46</v>
      </c>
      <c r="E20" s="12">
        <v>1</v>
      </c>
      <c r="F20" s="12" t="s">
        <v>26</v>
      </c>
      <c r="G20" s="13">
        <v>4.99</v>
      </c>
      <c r="H20" s="20">
        <f t="shared" si="0"/>
        <v>4.99</v>
      </c>
      <c r="I20" s="6"/>
    </row>
    <row r="21" spans="1:9" ht="15.75" x14ac:dyDescent="0.3">
      <c r="A21" s="11" t="s">
        <v>40</v>
      </c>
      <c r="B21" s="12" t="s">
        <v>20</v>
      </c>
      <c r="C21" s="12" t="s">
        <v>15</v>
      </c>
      <c r="D21" s="12" t="s">
        <v>48</v>
      </c>
      <c r="E21" s="12">
        <v>10</v>
      </c>
      <c r="F21" s="12" t="s">
        <v>31</v>
      </c>
      <c r="G21" s="13">
        <v>7.99</v>
      </c>
      <c r="H21" s="20">
        <f t="shared" si="0"/>
        <v>79.900000000000006</v>
      </c>
      <c r="I21" s="6"/>
    </row>
    <row r="22" spans="1:9" ht="15.75" x14ac:dyDescent="0.3">
      <c r="A22" s="11" t="s">
        <v>18</v>
      </c>
      <c r="B22" s="12" t="s">
        <v>20</v>
      </c>
      <c r="C22" s="12" t="s">
        <v>16</v>
      </c>
      <c r="D22" s="12" t="s">
        <v>48</v>
      </c>
      <c r="E22" s="12">
        <v>5</v>
      </c>
      <c r="F22" s="12" t="s">
        <v>31</v>
      </c>
      <c r="G22" s="13">
        <v>10.99</v>
      </c>
      <c r="H22" s="20">
        <f t="shared" si="0"/>
        <v>54.95</v>
      </c>
      <c r="I22" s="6"/>
    </row>
  </sheetData>
  <mergeCells count="2">
    <mergeCell ref="I11:N11"/>
    <mergeCell ref="K12:L12"/>
  </mergeCells>
  <conditionalFormatting sqref="A16:G16">
    <cfRule type="expression" dxfId="2" priority="2">
      <formula>ISODD(ROW(AncreTableau))&lt;&gt;ISODD(ROW(A16))</formula>
    </cfRule>
  </conditionalFormatting>
  <conditionalFormatting sqref="A13:G13">
    <cfRule type="expression" dxfId="1" priority="1">
      <formula>ISODD(ROW(AncreTableau))&lt;&gt;ISODD(ROW(A13))</formula>
    </cfRule>
  </conditionalFormatting>
  <conditionalFormatting sqref="A14:G15 A17:G22 A2:G12">
    <cfRule type="expression" dxfId="0" priority="3">
      <formula>ISODD(ROW(AncreTableau))&lt;&gt;ISODD(ROW(A2))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21"/>
  <sheetViews>
    <sheetView workbookViewId="0"/>
  </sheetViews>
  <sheetFormatPr baseColWidth="10" defaultColWidth="9" defaultRowHeight="15" x14ac:dyDescent="0.3"/>
  <cols>
    <col min="5" max="5" width="18.75" customWidth="1"/>
    <col min="10" max="10" width="12.375" bestFit="1" customWidth="1"/>
    <col min="11" max="12" width="12.25" customWidth="1"/>
    <col min="13" max="13" width="14.375" bestFit="1" customWidth="1"/>
  </cols>
  <sheetData>
    <row r="1" spans="1:13" x14ac:dyDescent="0.3">
      <c r="A1" t="s">
        <v>19</v>
      </c>
    </row>
    <row r="3" spans="1:13" x14ac:dyDescent="0.3">
      <c r="K3" s="3" t="e">
        <f>SUM(#REF!)-SUM(K6:K9)</f>
        <v>#REF!</v>
      </c>
      <c r="L3" s="5" t="e">
        <f>ROUND(K3,0)</f>
        <v>#REF!</v>
      </c>
      <c r="M3" t="s">
        <v>21</v>
      </c>
    </row>
    <row r="4" spans="1:13" x14ac:dyDescent="0.3">
      <c r="K4" s="3"/>
      <c r="L4" s="5" t="e">
        <f>ROUNDUP(SUM(#REF!),0)</f>
        <v>#REF!</v>
      </c>
      <c r="M4" t="s">
        <v>22</v>
      </c>
    </row>
    <row r="5" spans="1:13" x14ac:dyDescent="0.3">
      <c r="K5" s="3"/>
      <c r="L5" s="5"/>
    </row>
    <row r="6" spans="1:13" x14ac:dyDescent="0.3">
      <c r="E6" s="2" t="str">
        <f t="array" ref="E6">IFERROR(INDEX(#REF!,MATCH(,COUNTIF($E$5:E5,#REF!),)),"")</f>
        <v/>
      </c>
      <c r="F6" t="e">
        <f>SUMIFS(#REF!,#REF!,E6)</f>
        <v>#REF!</v>
      </c>
      <c r="G6" t="e">
        <f>F6+ROW()/1000000</f>
        <v>#REF!</v>
      </c>
      <c r="H6" t="e">
        <f>LARGE($G$6:$G$21,1)</f>
        <v>#REF!</v>
      </c>
      <c r="I6" t="e">
        <f>MATCH(H6,$G$6:$G$21,0)</f>
        <v>#REF!</v>
      </c>
      <c r="J6" t="e">
        <f>INDEX($E$6:$E$21,$I6)</f>
        <v>#REF!</v>
      </c>
      <c r="K6" s="4" t="e">
        <f>INDEX($F$6:$F$21,$I6)</f>
        <v>#REF!</v>
      </c>
      <c r="L6" s="5" t="e">
        <f>ROUND(K6,0)</f>
        <v>#REF!</v>
      </c>
      <c r="M6" t="e">
        <f>UPPER(J6) &amp; " TOTAL"</f>
        <v>#REF!</v>
      </c>
    </row>
    <row r="7" spans="1:13" x14ac:dyDescent="0.3">
      <c r="E7" s="2" t="str">
        <f t="array" ref="E7">IFERROR(INDEX(#REF!,MATCH(,COUNTIF($E$5:E6,#REF!),)),"")</f>
        <v/>
      </c>
      <c r="F7" t="e">
        <f>SUMIFS(#REF!,#REF!,E7)</f>
        <v>#REF!</v>
      </c>
      <c r="G7" t="e">
        <f t="shared" ref="G7:G21" si="0">F7+ROW()/1000000</f>
        <v>#REF!</v>
      </c>
      <c r="H7" t="e">
        <f>LARGE($G$6:$G$21,2)</f>
        <v>#REF!</v>
      </c>
      <c r="I7" t="e">
        <f>MATCH(H7,$G$6:$G$21,0)</f>
        <v>#REF!</v>
      </c>
      <c r="J7" t="e">
        <f>INDEX($E$6:$E$21,$I7)</f>
        <v>#REF!</v>
      </c>
      <c r="K7" s="4" t="e">
        <f>INDEX($F$6:$F$21,$I7)</f>
        <v>#REF!</v>
      </c>
      <c r="L7" s="5" t="e">
        <f>ROUND(K7,0)</f>
        <v>#REF!</v>
      </c>
      <c r="M7" t="e">
        <f>UPPER(J7) &amp; " TOTAL"</f>
        <v>#REF!</v>
      </c>
    </row>
    <row r="8" spans="1:13" x14ac:dyDescent="0.3">
      <c r="E8" s="2" t="str">
        <f t="array" ref="E8">IFERROR(INDEX(#REF!,MATCH(,COUNTIF($E$5:E7,#REF!),)),"")</f>
        <v/>
      </c>
      <c r="F8" t="e">
        <f>SUMIFS(#REF!,#REF!,E8)</f>
        <v>#REF!</v>
      </c>
      <c r="G8" t="e">
        <f t="shared" si="0"/>
        <v>#REF!</v>
      </c>
      <c r="H8" t="e">
        <f>LARGE($G$6:$G$21,3)</f>
        <v>#REF!</v>
      </c>
      <c r="I8" t="e">
        <f>MATCH(H8,$G$6:$G$21,0)</f>
        <v>#REF!</v>
      </c>
      <c r="J8" t="e">
        <f>INDEX($E$6:$E$21,$I8)</f>
        <v>#REF!</v>
      </c>
      <c r="K8" s="4" t="e">
        <f>INDEX($F$6:$F$21,$I8)</f>
        <v>#REF!</v>
      </c>
      <c r="L8" s="5" t="e">
        <f>ROUND(K8,0)</f>
        <v>#REF!</v>
      </c>
      <c r="M8" t="e">
        <f>UPPER(J8) &amp; " TOTAL"</f>
        <v>#REF!</v>
      </c>
    </row>
    <row r="9" spans="1:13" x14ac:dyDescent="0.3">
      <c r="E9" s="2" t="str">
        <f t="array" ref="E9">IFERROR(INDEX(#REF!,MATCH(,COUNTIF($E$5:E8,#REF!),)),"")</f>
        <v/>
      </c>
      <c r="F9" t="e">
        <f>SUMIFS(#REF!,#REF!,E9)</f>
        <v>#REF!</v>
      </c>
      <c r="G9" t="e">
        <f t="shared" si="0"/>
        <v>#REF!</v>
      </c>
      <c r="H9" t="e">
        <f>LARGE($G$6:$G$21,4)</f>
        <v>#REF!</v>
      </c>
      <c r="I9" t="e">
        <f>MATCH(H9,$G$6:$G$21,0)</f>
        <v>#REF!</v>
      </c>
      <c r="J9" t="e">
        <f>INDEX($E$6:$E$21,$I9)</f>
        <v>#REF!</v>
      </c>
      <c r="K9" s="4" t="e">
        <f>INDEX($F$6:$F$21,$I9)</f>
        <v>#REF!</v>
      </c>
      <c r="L9" s="5" t="e">
        <f>ROUND(K9,0)</f>
        <v>#REF!</v>
      </c>
      <c r="M9" t="e">
        <f>UPPER(J9) &amp; " TOTAL"</f>
        <v>#REF!</v>
      </c>
    </row>
    <row r="10" spans="1:13" x14ac:dyDescent="0.3">
      <c r="E10" s="2" t="str">
        <f t="array" ref="E10">IFERROR(INDEX(#REF!,MATCH(,COUNTIF($E$5:E9,#REF!),)),"")</f>
        <v/>
      </c>
      <c r="F10" t="e">
        <f>SUMIFS(#REF!,#REF!,E10)</f>
        <v>#REF!</v>
      </c>
      <c r="G10" t="e">
        <f t="shared" si="0"/>
        <v>#REF!</v>
      </c>
      <c r="K10" s="1"/>
      <c r="L10" s="1"/>
    </row>
    <row r="11" spans="1:13" x14ac:dyDescent="0.3">
      <c r="E11" s="2" t="str">
        <f t="array" ref="E11">IFERROR(INDEX(#REF!,MATCH(,COUNTIF($E$5:E10,#REF!),)),"")</f>
        <v/>
      </c>
      <c r="F11" t="e">
        <f>SUMIFS(#REF!,#REF!,E11)</f>
        <v>#REF!</v>
      </c>
      <c r="G11" t="e">
        <f t="shared" si="0"/>
        <v>#REF!</v>
      </c>
      <c r="K11" s="1"/>
      <c r="L11" s="1"/>
    </row>
    <row r="12" spans="1:13" x14ac:dyDescent="0.3">
      <c r="E12" s="2" t="str">
        <f t="array" ref="E12">IFERROR(INDEX(#REF!,MATCH(,COUNTIF($E$5:E11,#REF!),)),"")</f>
        <v/>
      </c>
      <c r="F12" t="e">
        <f>SUMIFS(#REF!,#REF!,E12)</f>
        <v>#REF!</v>
      </c>
      <c r="G12" t="e">
        <f t="shared" si="0"/>
        <v>#REF!</v>
      </c>
      <c r="K12" s="1"/>
      <c r="L12" s="1"/>
    </row>
    <row r="13" spans="1:13" x14ac:dyDescent="0.3">
      <c r="E13" s="2" t="str">
        <f t="array" ref="E13">IFERROR(INDEX(#REF!,MATCH(,COUNTIF($E$5:E12,#REF!),)),"")</f>
        <v/>
      </c>
      <c r="F13" t="e">
        <f>SUMIFS(#REF!,#REF!,E13)</f>
        <v>#REF!</v>
      </c>
      <c r="G13" t="e">
        <f t="shared" si="0"/>
        <v>#REF!</v>
      </c>
      <c r="K13" s="1"/>
      <c r="L13" s="1"/>
    </row>
    <row r="14" spans="1:13" x14ac:dyDescent="0.3">
      <c r="E14" s="2" t="str">
        <f t="array" ref="E14">IFERROR(INDEX(#REF!,MATCH(,COUNTIF($E$5:E13,#REF!),)),"")</f>
        <v/>
      </c>
      <c r="F14" t="e">
        <f>SUMIFS(#REF!,#REF!,E14)</f>
        <v>#REF!</v>
      </c>
      <c r="G14" t="e">
        <f t="shared" si="0"/>
        <v>#REF!</v>
      </c>
      <c r="K14" s="1"/>
      <c r="L14" s="1"/>
    </row>
    <row r="15" spans="1:13" x14ac:dyDescent="0.3">
      <c r="E15" s="2" t="str">
        <f t="array" ref="E15">IFERROR(INDEX(#REF!,MATCH(,COUNTIF($E$5:E14,#REF!),)),"")</f>
        <v/>
      </c>
      <c r="F15" t="e">
        <f>SUMIFS(#REF!,#REF!,E15)</f>
        <v>#REF!</v>
      </c>
      <c r="G15" t="e">
        <f t="shared" si="0"/>
        <v>#REF!</v>
      </c>
      <c r="K15" s="1"/>
      <c r="L15" s="1"/>
    </row>
    <row r="16" spans="1:13" x14ac:dyDescent="0.3">
      <c r="E16" s="2" t="str">
        <f t="array" ref="E16">IFERROR(INDEX(#REF!,MATCH(,COUNTIF($E$5:E15,#REF!),)),"")</f>
        <v/>
      </c>
      <c r="F16" t="e">
        <f>SUMIFS(#REF!,#REF!,E16)</f>
        <v>#REF!</v>
      </c>
      <c r="G16" t="e">
        <f t="shared" si="0"/>
        <v>#REF!</v>
      </c>
      <c r="K16" s="1"/>
      <c r="L16" s="1"/>
    </row>
    <row r="17" spans="5:12" x14ac:dyDescent="0.3">
      <c r="E17" s="2" t="str">
        <f t="array" ref="E17">IFERROR(INDEX(#REF!,MATCH(,COUNTIF($E$5:E16,#REF!),)),"")</f>
        <v/>
      </c>
      <c r="F17" t="e">
        <f>SUMIFS(#REF!,#REF!,E17)</f>
        <v>#REF!</v>
      </c>
      <c r="G17" t="e">
        <f t="shared" si="0"/>
        <v>#REF!</v>
      </c>
      <c r="K17" s="1"/>
      <c r="L17" s="1"/>
    </row>
    <row r="18" spans="5:12" x14ac:dyDescent="0.3">
      <c r="E18" s="2" t="str">
        <f t="array" ref="E18">IFERROR(INDEX(#REF!,MATCH(,COUNTIF($E$5:E17,#REF!),)),"")</f>
        <v/>
      </c>
      <c r="F18" t="e">
        <f>SUMIFS(#REF!,#REF!,E18)</f>
        <v>#REF!</v>
      </c>
      <c r="G18" t="e">
        <f t="shared" si="0"/>
        <v>#REF!</v>
      </c>
      <c r="K18" s="1"/>
      <c r="L18" s="1"/>
    </row>
    <row r="19" spans="5:12" x14ac:dyDescent="0.3">
      <c r="E19" s="2" t="str">
        <f t="array" ref="E19">IFERROR(INDEX(#REF!,MATCH(,COUNTIF($E$5:E18,#REF!),)),"")</f>
        <v/>
      </c>
      <c r="F19" t="e">
        <f>SUMIFS(#REF!,#REF!,E19)</f>
        <v>#REF!</v>
      </c>
      <c r="G19" t="e">
        <f t="shared" si="0"/>
        <v>#REF!</v>
      </c>
      <c r="K19" s="1"/>
      <c r="L19" s="1"/>
    </row>
    <row r="20" spans="5:12" x14ac:dyDescent="0.3">
      <c r="E20" s="2" t="str">
        <f t="array" ref="E20">IFERROR(INDEX(#REF!,MATCH(,COUNTIF($E$5:E19,#REF!),)),"")</f>
        <v/>
      </c>
      <c r="F20" t="e">
        <f>SUMIFS(#REF!,#REF!,E20)</f>
        <v>#REF!</v>
      </c>
      <c r="G20" t="e">
        <f t="shared" si="0"/>
        <v>#REF!</v>
      </c>
      <c r="K20" s="1"/>
      <c r="L20" s="1"/>
    </row>
    <row r="21" spans="5:12" x14ac:dyDescent="0.3">
      <c r="E21" s="2" t="str">
        <f t="array" ref="E21">IFERROR(INDEX(#REF!,MATCH(,COUNTIF($E$5:E20,#REF!),)),"")</f>
        <v/>
      </c>
      <c r="F21" t="e">
        <f>SUMIFS(#REF!,#REF!,E21)</f>
        <v>#REF!</v>
      </c>
      <c r="G21" t="e">
        <f t="shared" si="0"/>
        <v>#REF!</v>
      </c>
      <c r="K21" s="1"/>
      <c r="L21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6B562EF-102F-4119-A890-A086077D55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 de course</vt:lpstr>
      <vt:lpstr>Calculs</vt:lpstr>
      <vt:lpstr>TotalCourses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Salim</dc:creator>
  <cp:keywords/>
  <cp:lastModifiedBy>SALIM</cp:lastModifiedBy>
  <dcterms:created xsi:type="dcterms:W3CDTF">2017-07-17T16:03:29Z</dcterms:created>
  <dcterms:modified xsi:type="dcterms:W3CDTF">2019-01-16T16:00:25Z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TC034274779991</vt:lpwstr>
  </property>
</Properties>
</file>